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Budget" sheetId="2" state="visible" r:id="rId2"/>
    <sheet name="Cost types" sheetId="3" state="visible" r:id="rId3"/>
  </sheets>
  <definedNames/>
  <calcPr calcId="124519" fullCalcOnLoad="1"/>
</workbook>
</file>

<file path=xl/styles.xml><?xml version="1.0" encoding="utf-8"?>
<styleSheet xmlns="http://schemas.openxmlformats.org/spreadsheetml/2006/main">
  <numFmts count="2">
    <numFmt numFmtId="164" formatCode="&quot;$&quot;#,##0.00"/>
    <numFmt numFmtId="165" formatCode="0.0%"/>
  </numFmts>
  <fonts count="7">
    <font>
      <name val="Calibri"/>
      <family val="2"/>
      <color theme="1"/>
      <sz val="11"/>
      <scheme val="minor"/>
    </font>
    <font>
      <b val="1"/>
      <color rgb="000F5E5E"/>
      <sz val="16"/>
    </font>
    <font>
      <b val="1"/>
    </font>
    <font>
      <b val="1"/>
      <color rgb="00FFFFFF"/>
    </font>
    <font>
      <i val="1"/>
      <color rgb="005F6B6B"/>
    </font>
    <font>
      <b val="1"/>
      <color rgb="000F5E5E"/>
      <sz val="14"/>
    </font>
    <font>
      <i val="1"/>
    </font>
  </fonts>
  <fills count="5">
    <fill>
      <patternFill/>
    </fill>
    <fill>
      <patternFill patternType="gray125"/>
    </fill>
    <fill>
      <patternFill patternType="solid">
        <fgColor rgb="000F5E5E"/>
      </patternFill>
    </fill>
    <fill>
      <patternFill patternType="solid">
        <fgColor rgb="00F4F7F6"/>
      </patternFill>
    </fill>
    <fill>
      <patternFill patternType="solid">
        <fgColor rgb="00DCE8E6"/>
      </patternFill>
    </fill>
  </fills>
  <borders count="3">
    <border>
      <left/>
      <right/>
      <top/>
      <bottom/>
      <diagonal/>
    </border>
    <border>
      <top style="thin">
        <color rgb="00B9C2BF"/>
      </top>
    </border>
    <border>
      <top style="thin">
        <color rgb="00B9C2BF"/>
      </top>
      <bottom style="thin">
        <color rgb="00B9C2BF"/>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0" fontId="2" fillId="0" borderId="0" pivotButton="0" quotePrefix="0" xfId="0"/>
    <xf numFmtId="0" fontId="4" fillId="3" borderId="0" pivotButton="0" quotePrefix="0" xfId="0"/>
    <xf numFmtId="0" fontId="3" fillId="2" borderId="0" applyAlignment="1" pivotButton="0" quotePrefix="0" xfId="0">
      <alignment vertical="center" wrapText="1"/>
    </xf>
    <xf numFmtId="0" fontId="2" fillId="4" borderId="0" pivotButton="0" quotePrefix="0" xfId="0"/>
    <xf numFmtId="164" fontId="4" fillId="3" borderId="0" pivotButton="0" quotePrefix="0" xfId="0"/>
    <xf numFmtId="164" fontId="0" fillId="3" borderId="0" pivotButton="0" quotePrefix="0" xfId="0"/>
    <xf numFmtId="164" fontId="0" fillId="0" borderId="0" pivotButton="0" quotePrefix="0" xfId="0"/>
    <xf numFmtId="0" fontId="0" fillId="3" borderId="0" pivotButton="0" quotePrefix="0" xfId="0"/>
    <xf numFmtId="0" fontId="6" fillId="0" borderId="0" pivotButton="0" quotePrefix="0" xfId="0"/>
    <xf numFmtId="164" fontId="6" fillId="0" borderId="0" pivotButton="0" quotePrefix="0" xfId="0"/>
    <xf numFmtId="0" fontId="2" fillId="0" borderId="1" pivotButton="0" quotePrefix="0" xfId="0"/>
    <xf numFmtId="164" fontId="2" fillId="0" borderId="1" pivotButton="0" quotePrefix="0" xfId="0"/>
    <xf numFmtId="165" fontId="0" fillId="3" borderId="0" pivotButton="0" quotePrefix="0" xfId="0"/>
    <xf numFmtId="0" fontId="2" fillId="0" borderId="2" pivotButton="0" quotePrefix="0" xfId="0"/>
    <xf numFmtId="164" fontId="2" fillId="0" borderId="2" pivotButton="0" quotePrefix="0" xfId="0"/>
    <xf numFmtId="0" fontId="3" fillId="2" borderId="0" pivotButton="0" quotePrefix="0" xfId="0"/>
    <xf numFmtId="0" fontId="4" fillId="0" borderId="0" pivotButton="0" quotePrefix="0" xfId="0"/>
  </cellXfs>
  <cellStyles count="1">
    <cellStyle name="Normal" xfId="0" builtinId="0" hidden="0"/>
  </cellStyles>
  <dxfs count="1">
    <dxf>
      <fill>
        <patternFill patternType="solid">
          <fgColor rgb="00F8D0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08" customWidth="1" min="1" max="1"/>
  </cols>
  <sheetData>
    <row r="1">
      <c r="A1" s="1" t="inlineStr">
        <is>
          <t>Federal grant budget — free template from FundMesa</t>
        </is>
      </c>
    </row>
    <row r="2">
      <c r="A2" s="2" t="inlineStr">
        <is>
          <t>Free to use, copy and share. No macros. A planning aid, not legal advice: check your notice of funding opportunity (NOFO) and award terms.</t>
        </is>
      </c>
    </row>
    <row r="3">
      <c r="A3" s="2" t="inlineStr"/>
    </row>
    <row r="4">
      <c r="A4" s="3" t="inlineStr">
        <is>
          <t>WHAT IT DOES</t>
        </is>
      </c>
    </row>
    <row r="5">
      <c r="A5" s="2" t="inlineStr">
        <is>
          <t>Budget — your lines in the SF-424A categories (a. Personnel to h. Other), with federal request and cost share, and a cost type for each line.</t>
        </is>
      </c>
    </row>
    <row r="6">
      <c r="A6" s="2" t="inlineStr">
        <is>
          <t>It works out the indirect cost base (MTDC) from the cost types and applies your indirect rate. Totals fill themselves in.</t>
        </is>
      </c>
    </row>
    <row r="7">
      <c r="A7" s="2" t="inlineStr"/>
    </row>
    <row r="8">
      <c r="A8" s="3" t="inlineStr">
        <is>
          <t>THE RULES IT USES (2 CFR part 200, current text as of October 2026)</t>
        </is>
      </c>
    </row>
    <row r="9">
      <c r="A9" s="2" t="inlineStr">
        <is>
          <t>De minimis rate (200.414(f)): without a negotiated rate you may charge up to 15% of MTDC. You choose the rate, up to 15%.</t>
        </is>
      </c>
    </row>
    <row r="10">
      <c r="A10" s="2" t="inlineStr">
        <is>
          <t>MTDC (200.1): salaries and wages, fringe, materials and supplies, services, travel, and the first $50,000 of each subaward.</t>
        </is>
      </c>
    </row>
    <row r="11">
      <c r="A11" s="2" t="inlineStr">
        <is>
          <t>MTDC leaves out: equipment, capital expenditures, patient care, rental costs, tuition remission, scholarships and fellowships,</t>
        </is>
      </c>
    </row>
    <row r="12">
      <c r="A12" s="2" t="inlineStr">
        <is>
          <t>participant support costs, and the part of each subaward over $50,000.</t>
        </is>
      </c>
    </row>
    <row r="13">
      <c r="A13" s="2" t="inlineStr">
        <is>
          <t>Equipment (200.1): lasts more than a year and costs, per unit, at least the lower of your capitalization level or $10,000.</t>
        </is>
      </c>
    </row>
    <row r="14">
      <c r="A14" s="2" t="inlineStr">
        <is>
          <t>Older templates still use 10% and $5,000. Those were the rules before the 2024 revision.</t>
        </is>
      </c>
    </row>
    <row r="15">
      <c r="A15" s="2" t="inlineStr">
        <is>
          <t>Some programs set their own indirect limits (for example, some training grants). Your NOFO wins over this template.</t>
        </is>
      </c>
    </row>
    <row r="16">
      <c r="A16" s="2" t="inlineStr"/>
    </row>
    <row r="17">
      <c r="A17" s="3" t="inlineStr">
        <is>
          <t>HOW TO USE IT</t>
        </is>
      </c>
    </row>
    <row r="18">
      <c r="A18" s="2" t="inlineStr">
        <is>
          <t>1. Replace the gray italic EXAMPLE rows with your own lines. Pick a cost type for each line; it decides whether the line counts toward MTDC.</t>
        </is>
      </c>
    </row>
    <row r="19">
      <c r="A19" s="2" t="inlineStr">
        <is>
          <t>2. One row per subaward. Only its first $50,000 counts toward MTDC, across the whole award, so in a multi-year budget count each subaward once.</t>
        </is>
      </c>
    </row>
    <row r="20">
      <c r="A20" s="2" t="inlineStr">
        <is>
          <t>3. On the Budget tab, enter your indirect rate: your negotiated rate, or a de minimis rate up to 15%.</t>
        </is>
      </c>
    </row>
    <row r="21">
      <c r="A21" s="2" t="inlineStr"/>
    </row>
    <row r="22">
      <c r="A22" s="3" t="inlineStr">
        <is>
          <t>IN FUNDMESA</t>
        </is>
      </c>
    </row>
    <row r="23">
      <c r="A23" s="2" t="inlineStr">
        <is>
          <t>FundMesa keeps each award's budget by line, tracks spending against it, and builds funder reports. Free for 30 days, no card: fundmesa.com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77"/>
  <sheetViews>
    <sheetView workbookViewId="0">
      <pane ySplit="4" topLeftCell="A5" activePane="bottomLeft" state="frozen"/>
      <selection pane="bottomLeft" activeCell="A1" sqref="A1"/>
    </sheetView>
  </sheetViews>
  <sheetFormatPr baseColWidth="8" defaultRowHeight="15"/>
  <cols>
    <col width="46" customWidth="1" min="1" max="1"/>
    <col width="26" customWidth="1" min="2" max="2"/>
    <col width="16" customWidth="1" min="3" max="3"/>
    <col width="16" customWidth="1" min="4" max="4"/>
    <col width="16" customWidth="1" min="5" max="5"/>
    <col width="16" customWidth="1" min="6" max="6"/>
    <col width="30" customWidth="1" min="7" max="7"/>
  </cols>
  <sheetData>
    <row r="1">
      <c r="A1" s="4" t="inlineStr">
        <is>
          <t>Federal grant budget</t>
        </is>
      </c>
    </row>
    <row r="2">
      <c r="A2" s="5" t="inlineStr">
        <is>
          <t>Project</t>
        </is>
      </c>
      <c r="B2" s="6" t="inlineStr">
        <is>
          <t>EXAMPLE – Youth reading program</t>
        </is>
      </c>
    </row>
    <row r="4" ht="30" customHeight="1">
      <c r="A4" s="7" t="inlineStr">
        <is>
          <t>Line item</t>
        </is>
      </c>
      <c r="B4" s="7" t="inlineStr">
        <is>
          <t>Cost type</t>
        </is>
      </c>
      <c r="C4" s="7" t="inlineStr">
        <is>
          <t>Federal request</t>
        </is>
      </c>
      <c r="D4" s="7" t="inlineStr">
        <is>
          <t>Cost share</t>
        </is>
      </c>
      <c r="E4" s="7" t="inlineStr">
        <is>
          <t>Total</t>
        </is>
      </c>
      <c r="F4" s="7" t="inlineStr">
        <is>
          <t>Counts toward MTDC</t>
        </is>
      </c>
      <c r="G4" s="7" t="inlineStr">
        <is>
          <t>Notes / justification</t>
        </is>
      </c>
    </row>
    <row r="5">
      <c r="A5" s="8" t="inlineStr">
        <is>
          <t>a. Personnel</t>
        </is>
      </c>
      <c r="B5" s="8" t="n"/>
      <c r="C5" s="8" t="n"/>
      <c r="D5" s="8" t="n"/>
      <c r="E5" s="8" t="n"/>
      <c r="F5" s="8" t="n"/>
      <c r="G5" s="8" t="n"/>
    </row>
    <row r="6">
      <c r="A6" s="6" t="inlineStr">
        <is>
          <t>EXAMPLE – Program coordinator, 1.0 FTE x 12 months</t>
        </is>
      </c>
      <c r="B6" s="6" t="inlineStr">
        <is>
          <t>Salaries and wages</t>
        </is>
      </c>
      <c r="C6" s="9" t="n">
        <v>52000</v>
      </c>
      <c r="D6" s="10" t="n"/>
      <c r="E6" s="11">
        <f>IF(AND(C6="",D6=""),"",N(C6)+N(D6))</f>
        <v/>
      </c>
      <c r="F6" s="11">
        <f>IF(OR(B6="",C6=""),"",IF(VLOOKUP(B6,'Cost types'!$A$2:$B$14,2,FALSE)="Yes",C6,IF(VLOOKUP(B6,'Cost types'!$A$2:$B$14,2,FALSE)="No",0,MIN(C6,50000))))</f>
        <v/>
      </c>
      <c r="G6" s="12" t="n"/>
    </row>
    <row r="7">
      <c r="A7" s="6" t="inlineStr">
        <is>
          <t>EXAMPLE – Executive director, 0.10 FTE</t>
        </is>
      </c>
      <c r="B7" s="6" t="inlineStr">
        <is>
          <t>Salaries and wages</t>
        </is>
      </c>
      <c r="C7" s="9" t="n">
        <v>9500</v>
      </c>
      <c r="D7" s="10" t="n"/>
      <c r="E7" s="11">
        <f>IF(AND(C7="",D7=""),"",N(C7)+N(D7))</f>
        <v/>
      </c>
      <c r="F7" s="11">
        <f>IF(OR(B7="",C7=""),"",IF(VLOOKUP(B7,'Cost types'!$A$2:$B$14,2,FALSE)="Yes",C7,IF(VLOOKUP(B7,'Cost types'!$A$2:$B$14,2,FALSE)="No",0,MIN(C7,50000))))</f>
        <v/>
      </c>
      <c r="G7" s="12" t="n"/>
    </row>
    <row r="8">
      <c r="A8" s="12" t="n"/>
      <c r="B8" s="12" t="n"/>
      <c r="C8" s="10" t="n"/>
      <c r="D8" s="10" t="n"/>
      <c r="E8" s="11">
        <f>IF(AND(C8="",D8=""),"",N(C8)+N(D8))</f>
        <v/>
      </c>
      <c r="F8" s="11">
        <f>IF(OR(B8="",C8=""),"",IF(VLOOKUP(B8,'Cost types'!$A$2:$B$14,2,FALSE)="Yes",C8,IF(VLOOKUP(B8,'Cost types'!$A$2:$B$14,2,FALSE)="No",0,MIN(C8,50000))))</f>
        <v/>
      </c>
      <c r="G8" s="12" t="n"/>
    </row>
    <row r="9">
      <c r="A9" s="12" t="n"/>
      <c r="B9" s="12" t="n"/>
      <c r="C9" s="10" t="n"/>
      <c r="D9" s="10" t="n"/>
      <c r="E9" s="11">
        <f>IF(AND(C9="",D9=""),"",N(C9)+N(D9))</f>
        <v/>
      </c>
      <c r="F9" s="11">
        <f>IF(OR(B9="",C9=""),"",IF(VLOOKUP(B9,'Cost types'!$A$2:$B$14,2,FALSE)="Yes",C9,IF(VLOOKUP(B9,'Cost types'!$A$2:$B$14,2,FALSE)="No",0,MIN(C9,50000))))</f>
        <v/>
      </c>
      <c r="G9" s="12" t="n"/>
    </row>
    <row r="10">
      <c r="A10" s="12" t="n"/>
      <c r="B10" s="12" t="n"/>
      <c r="C10" s="10" t="n"/>
      <c r="D10" s="10" t="n"/>
      <c r="E10" s="11">
        <f>IF(AND(C10="",D10=""),"",N(C10)+N(D10))</f>
        <v/>
      </c>
      <c r="F10" s="11">
        <f>IF(OR(B10="",C10=""),"",IF(VLOOKUP(B10,'Cost types'!$A$2:$B$14,2,FALSE)="Yes",C10,IF(VLOOKUP(B10,'Cost types'!$A$2:$B$14,2,FALSE)="No",0,MIN(C10,50000))))</f>
        <v/>
      </c>
      <c r="G10" s="12" t="n"/>
    </row>
    <row r="11">
      <c r="A11" s="13" t="inlineStr">
        <is>
          <t>Subtotal, personnel</t>
        </is>
      </c>
      <c r="C11" s="14">
        <f>SUM(C6:C10)</f>
        <v/>
      </c>
      <c r="D11" s="14">
        <f>SUM(D6:D10)</f>
        <v/>
      </c>
      <c r="E11" s="14">
        <f>SUM(E6:E10)</f>
        <v/>
      </c>
      <c r="F11" s="14">
        <f>SUM(F6:F10)</f>
        <v/>
      </c>
    </row>
    <row r="13">
      <c r="A13" s="8" t="inlineStr">
        <is>
          <t>b. Fringe benefits</t>
        </is>
      </c>
      <c r="B13" s="8" t="n"/>
      <c r="C13" s="8" t="n"/>
      <c r="D13" s="8" t="n"/>
      <c r="E13" s="8" t="n"/>
      <c r="F13" s="8" t="n"/>
      <c r="G13" s="8" t="n"/>
    </row>
    <row r="14">
      <c r="A14" s="6" t="inlineStr">
        <is>
          <t>EXAMPLE – 24% of personnel</t>
        </is>
      </c>
      <c r="B14" s="6" t="inlineStr">
        <is>
          <t>Fringe benefits</t>
        </is>
      </c>
      <c r="C14" s="9" t="n">
        <v>14760</v>
      </c>
      <c r="D14" s="10" t="n"/>
      <c r="E14" s="11">
        <f>IF(AND(C14="",D14=""),"",N(C14)+N(D14))</f>
        <v/>
      </c>
      <c r="F14" s="11">
        <f>IF(OR(B14="",C14=""),"",IF(VLOOKUP(B14,'Cost types'!$A$2:$B$14,2,FALSE)="Yes",C14,IF(VLOOKUP(B14,'Cost types'!$A$2:$B$14,2,FALSE)="No",0,MIN(C14,50000))))</f>
        <v/>
      </c>
      <c r="G14" s="12" t="n"/>
    </row>
    <row r="15">
      <c r="A15" s="12" t="n"/>
      <c r="B15" s="12" t="n"/>
      <c r="C15" s="10" t="n"/>
      <c r="D15" s="10" t="n"/>
      <c r="E15" s="11">
        <f>IF(AND(C15="",D15=""),"",N(C15)+N(D15))</f>
        <v/>
      </c>
      <c r="F15" s="11">
        <f>IF(OR(B15="",C15=""),"",IF(VLOOKUP(B15,'Cost types'!$A$2:$B$14,2,FALSE)="Yes",C15,IF(VLOOKUP(B15,'Cost types'!$A$2:$B$14,2,FALSE)="No",0,MIN(C15,50000))))</f>
        <v/>
      </c>
      <c r="G15" s="12" t="n"/>
    </row>
    <row r="16">
      <c r="A16" s="12" t="n"/>
      <c r="B16" s="12" t="n"/>
      <c r="C16" s="10" t="n"/>
      <c r="D16" s="10" t="n"/>
      <c r="E16" s="11">
        <f>IF(AND(C16="",D16=""),"",N(C16)+N(D16))</f>
        <v/>
      </c>
      <c r="F16" s="11">
        <f>IF(OR(B16="",C16=""),"",IF(VLOOKUP(B16,'Cost types'!$A$2:$B$14,2,FALSE)="Yes",C16,IF(VLOOKUP(B16,'Cost types'!$A$2:$B$14,2,FALSE)="No",0,MIN(C16,50000))))</f>
        <v/>
      </c>
      <c r="G16" s="12" t="n"/>
    </row>
    <row r="17">
      <c r="A17" s="12" t="n"/>
      <c r="B17" s="12" t="n"/>
      <c r="C17" s="10" t="n"/>
      <c r="D17" s="10" t="n"/>
      <c r="E17" s="11">
        <f>IF(AND(C17="",D17=""),"",N(C17)+N(D17))</f>
        <v/>
      </c>
      <c r="F17" s="11">
        <f>IF(OR(B17="",C17=""),"",IF(VLOOKUP(B17,'Cost types'!$A$2:$B$14,2,FALSE)="Yes",C17,IF(VLOOKUP(B17,'Cost types'!$A$2:$B$14,2,FALSE)="No",0,MIN(C17,50000))))</f>
        <v/>
      </c>
      <c r="G17" s="12" t="n"/>
    </row>
    <row r="18">
      <c r="A18" s="12" t="n"/>
      <c r="B18" s="12" t="n"/>
      <c r="C18" s="10" t="n"/>
      <c r="D18" s="10" t="n"/>
      <c r="E18" s="11">
        <f>IF(AND(C18="",D18=""),"",N(C18)+N(D18))</f>
        <v/>
      </c>
      <c r="F18" s="11">
        <f>IF(OR(B18="",C18=""),"",IF(VLOOKUP(B18,'Cost types'!$A$2:$B$14,2,FALSE)="Yes",C18,IF(VLOOKUP(B18,'Cost types'!$A$2:$B$14,2,FALSE)="No",0,MIN(C18,50000))))</f>
        <v/>
      </c>
      <c r="G18" s="12" t="n"/>
    </row>
    <row r="19">
      <c r="A19" s="13" t="inlineStr">
        <is>
          <t>Subtotal, fringe benefits</t>
        </is>
      </c>
      <c r="C19" s="14">
        <f>SUM(C14:C18)</f>
        <v/>
      </c>
      <c r="D19" s="14">
        <f>SUM(D14:D18)</f>
        <v/>
      </c>
      <c r="E19" s="14">
        <f>SUM(E14:E18)</f>
        <v/>
      </c>
      <c r="F19" s="14">
        <f>SUM(F14:F18)</f>
        <v/>
      </c>
    </row>
    <row r="21">
      <c r="A21" s="8" t="inlineStr">
        <is>
          <t>c. Travel</t>
        </is>
      </c>
      <c r="B21" s="8" t="n"/>
      <c r="C21" s="8" t="n"/>
      <c r="D21" s="8" t="n"/>
      <c r="E21" s="8" t="n"/>
      <c r="F21" s="8" t="n"/>
      <c r="G21" s="8" t="n"/>
    </row>
    <row r="22">
      <c r="A22" s="6" t="inlineStr">
        <is>
          <t>EXAMPLE – Two staff to the grantee conference</t>
        </is>
      </c>
      <c r="B22" s="6" t="inlineStr">
        <is>
          <t>Travel</t>
        </is>
      </c>
      <c r="C22" s="9" t="n">
        <v>3200</v>
      </c>
      <c r="D22" s="10" t="n"/>
      <c r="E22" s="11">
        <f>IF(AND(C22="",D22=""),"",N(C22)+N(D22))</f>
        <v/>
      </c>
      <c r="F22" s="11">
        <f>IF(OR(B22="",C22=""),"",IF(VLOOKUP(B22,'Cost types'!$A$2:$B$14,2,FALSE)="Yes",C22,IF(VLOOKUP(B22,'Cost types'!$A$2:$B$14,2,FALSE)="No",0,MIN(C22,50000))))</f>
        <v/>
      </c>
      <c r="G22" s="12" t="n"/>
    </row>
    <row r="23">
      <c r="A23" s="12" t="n"/>
      <c r="B23" s="12" t="n"/>
      <c r="C23" s="10" t="n"/>
      <c r="D23" s="10" t="n"/>
      <c r="E23" s="11">
        <f>IF(AND(C23="",D23=""),"",N(C23)+N(D23))</f>
        <v/>
      </c>
      <c r="F23" s="11">
        <f>IF(OR(B23="",C23=""),"",IF(VLOOKUP(B23,'Cost types'!$A$2:$B$14,2,FALSE)="Yes",C23,IF(VLOOKUP(B23,'Cost types'!$A$2:$B$14,2,FALSE)="No",0,MIN(C23,50000))))</f>
        <v/>
      </c>
      <c r="G23" s="12" t="n"/>
    </row>
    <row r="24">
      <c r="A24" s="12" t="n"/>
      <c r="B24" s="12" t="n"/>
      <c r="C24" s="10" t="n"/>
      <c r="D24" s="10" t="n"/>
      <c r="E24" s="11">
        <f>IF(AND(C24="",D24=""),"",N(C24)+N(D24))</f>
        <v/>
      </c>
      <c r="F24" s="11">
        <f>IF(OR(B24="",C24=""),"",IF(VLOOKUP(B24,'Cost types'!$A$2:$B$14,2,FALSE)="Yes",C24,IF(VLOOKUP(B24,'Cost types'!$A$2:$B$14,2,FALSE)="No",0,MIN(C24,50000))))</f>
        <v/>
      </c>
      <c r="G24" s="12" t="n"/>
    </row>
    <row r="25">
      <c r="A25" s="12" t="n"/>
      <c r="B25" s="12" t="n"/>
      <c r="C25" s="10" t="n"/>
      <c r="D25" s="10" t="n"/>
      <c r="E25" s="11">
        <f>IF(AND(C25="",D25=""),"",N(C25)+N(D25))</f>
        <v/>
      </c>
      <c r="F25" s="11">
        <f>IF(OR(B25="",C25=""),"",IF(VLOOKUP(B25,'Cost types'!$A$2:$B$14,2,FALSE)="Yes",C25,IF(VLOOKUP(B25,'Cost types'!$A$2:$B$14,2,FALSE)="No",0,MIN(C25,50000))))</f>
        <v/>
      </c>
      <c r="G25" s="12" t="n"/>
    </row>
    <row r="26">
      <c r="A26" s="12" t="n"/>
      <c r="B26" s="12" t="n"/>
      <c r="C26" s="10" t="n"/>
      <c r="D26" s="10" t="n"/>
      <c r="E26" s="11">
        <f>IF(AND(C26="",D26=""),"",N(C26)+N(D26))</f>
        <v/>
      </c>
      <c r="F26" s="11">
        <f>IF(OR(B26="",C26=""),"",IF(VLOOKUP(B26,'Cost types'!$A$2:$B$14,2,FALSE)="Yes",C26,IF(VLOOKUP(B26,'Cost types'!$A$2:$B$14,2,FALSE)="No",0,MIN(C26,50000))))</f>
        <v/>
      </c>
      <c r="G26" s="12" t="n"/>
    </row>
    <row r="27">
      <c r="A27" s="13" t="inlineStr">
        <is>
          <t>Subtotal, travel</t>
        </is>
      </c>
      <c r="C27" s="14">
        <f>SUM(C22:C26)</f>
        <v/>
      </c>
      <c r="D27" s="14">
        <f>SUM(D22:D26)</f>
        <v/>
      </c>
      <c r="E27" s="14">
        <f>SUM(E22:E26)</f>
        <v/>
      </c>
      <c r="F27" s="14">
        <f>SUM(F22:F26)</f>
        <v/>
      </c>
    </row>
    <row r="29">
      <c r="A29" s="8" t="inlineStr">
        <is>
          <t>d. Equipment</t>
        </is>
      </c>
      <c r="B29" s="8" t="n"/>
      <c r="C29" s="8" t="n"/>
      <c r="D29" s="8" t="n"/>
      <c r="E29" s="8" t="n"/>
      <c r="F29" s="8" t="n"/>
      <c r="G29" s="8" t="n"/>
    </row>
    <row r="30">
      <c r="A30" s="6" t="inlineStr">
        <is>
          <t>EXAMPLE – Refrigerated van (one unit over $10,000)</t>
        </is>
      </c>
      <c r="B30" s="6" t="inlineStr">
        <is>
          <t>Equipment</t>
        </is>
      </c>
      <c r="C30" s="9" t="n">
        <v>38000</v>
      </c>
      <c r="D30" s="10" t="n"/>
      <c r="E30" s="11">
        <f>IF(AND(C30="",D30=""),"",N(C30)+N(D30))</f>
        <v/>
      </c>
      <c r="F30" s="11">
        <f>IF(OR(B30="",C30=""),"",IF(VLOOKUP(B30,'Cost types'!$A$2:$B$14,2,FALSE)="Yes",C30,IF(VLOOKUP(B30,'Cost types'!$A$2:$B$14,2,FALSE)="No",0,MIN(C30,50000))))</f>
        <v/>
      </c>
      <c r="G30" s="12" t="n"/>
    </row>
    <row r="31">
      <c r="A31" s="12" t="n"/>
      <c r="B31" s="12" t="n"/>
      <c r="C31" s="10" t="n"/>
      <c r="D31" s="10" t="n"/>
      <c r="E31" s="11">
        <f>IF(AND(C31="",D31=""),"",N(C31)+N(D31))</f>
        <v/>
      </c>
      <c r="F31" s="11">
        <f>IF(OR(B31="",C31=""),"",IF(VLOOKUP(B31,'Cost types'!$A$2:$B$14,2,FALSE)="Yes",C31,IF(VLOOKUP(B31,'Cost types'!$A$2:$B$14,2,FALSE)="No",0,MIN(C31,50000))))</f>
        <v/>
      </c>
      <c r="G31" s="12" t="n"/>
    </row>
    <row r="32">
      <c r="A32" s="12" t="n"/>
      <c r="B32" s="12" t="n"/>
      <c r="C32" s="10" t="n"/>
      <c r="D32" s="10" t="n"/>
      <c r="E32" s="11">
        <f>IF(AND(C32="",D32=""),"",N(C32)+N(D32))</f>
        <v/>
      </c>
      <c r="F32" s="11">
        <f>IF(OR(B32="",C32=""),"",IF(VLOOKUP(B32,'Cost types'!$A$2:$B$14,2,FALSE)="Yes",C32,IF(VLOOKUP(B32,'Cost types'!$A$2:$B$14,2,FALSE)="No",0,MIN(C32,50000))))</f>
        <v/>
      </c>
      <c r="G32" s="12" t="n"/>
    </row>
    <row r="33">
      <c r="A33" s="12" t="n"/>
      <c r="B33" s="12" t="n"/>
      <c r="C33" s="10" t="n"/>
      <c r="D33" s="10" t="n"/>
      <c r="E33" s="11">
        <f>IF(AND(C33="",D33=""),"",N(C33)+N(D33))</f>
        <v/>
      </c>
      <c r="F33" s="11">
        <f>IF(OR(B33="",C33=""),"",IF(VLOOKUP(B33,'Cost types'!$A$2:$B$14,2,FALSE)="Yes",C33,IF(VLOOKUP(B33,'Cost types'!$A$2:$B$14,2,FALSE)="No",0,MIN(C33,50000))))</f>
        <v/>
      </c>
      <c r="G33" s="12" t="n"/>
    </row>
    <row r="34">
      <c r="A34" s="12" t="n"/>
      <c r="B34" s="12" t="n"/>
      <c r="C34" s="10" t="n"/>
      <c r="D34" s="10" t="n"/>
      <c r="E34" s="11">
        <f>IF(AND(C34="",D34=""),"",N(C34)+N(D34))</f>
        <v/>
      </c>
      <c r="F34" s="11">
        <f>IF(OR(B34="",C34=""),"",IF(VLOOKUP(B34,'Cost types'!$A$2:$B$14,2,FALSE)="Yes",C34,IF(VLOOKUP(B34,'Cost types'!$A$2:$B$14,2,FALSE)="No",0,MIN(C34,50000))))</f>
        <v/>
      </c>
      <c r="G34" s="12" t="n"/>
    </row>
    <row r="35">
      <c r="A35" s="13" t="inlineStr">
        <is>
          <t>Subtotal, equipment</t>
        </is>
      </c>
      <c r="C35" s="14">
        <f>SUM(C30:C34)</f>
        <v/>
      </c>
      <c r="D35" s="14">
        <f>SUM(D30:D34)</f>
        <v/>
      </c>
      <c r="E35" s="14">
        <f>SUM(E30:E34)</f>
        <v/>
      </c>
      <c r="F35" s="14">
        <f>SUM(F30:F34)</f>
        <v/>
      </c>
    </row>
    <row r="37">
      <c r="A37" s="8" t="inlineStr">
        <is>
          <t>e. Supplies</t>
        </is>
      </c>
      <c r="B37" s="8" t="n"/>
      <c r="C37" s="8" t="n"/>
      <c r="D37" s="8" t="n"/>
      <c r="E37" s="8" t="n"/>
      <c r="F37" s="8" t="n"/>
      <c r="G37" s="8" t="n"/>
    </row>
    <row r="38">
      <c r="A38" s="6" t="inlineStr">
        <is>
          <t>EXAMPLE – Program supplies and books</t>
        </is>
      </c>
      <c r="B38" s="6" t="inlineStr">
        <is>
          <t>Materials and supplies</t>
        </is>
      </c>
      <c r="C38" s="9" t="n">
        <v>6000</v>
      </c>
      <c r="D38" s="10" t="n"/>
      <c r="E38" s="11">
        <f>IF(AND(C38="",D38=""),"",N(C38)+N(D38))</f>
        <v/>
      </c>
      <c r="F38" s="11">
        <f>IF(OR(B38="",C38=""),"",IF(VLOOKUP(B38,'Cost types'!$A$2:$B$14,2,FALSE)="Yes",C38,IF(VLOOKUP(B38,'Cost types'!$A$2:$B$14,2,FALSE)="No",0,MIN(C38,50000))))</f>
        <v/>
      </c>
      <c r="G38" s="12" t="n"/>
    </row>
    <row r="39">
      <c r="A39" s="12" t="n"/>
      <c r="B39" s="12" t="n"/>
      <c r="C39" s="10" t="n"/>
      <c r="D39" s="10" t="n"/>
      <c r="E39" s="11">
        <f>IF(AND(C39="",D39=""),"",N(C39)+N(D39))</f>
        <v/>
      </c>
      <c r="F39" s="11">
        <f>IF(OR(B39="",C39=""),"",IF(VLOOKUP(B39,'Cost types'!$A$2:$B$14,2,FALSE)="Yes",C39,IF(VLOOKUP(B39,'Cost types'!$A$2:$B$14,2,FALSE)="No",0,MIN(C39,50000))))</f>
        <v/>
      </c>
      <c r="G39" s="12" t="n"/>
    </row>
    <row r="40">
      <c r="A40" s="12" t="n"/>
      <c r="B40" s="12" t="n"/>
      <c r="C40" s="10" t="n"/>
      <c r="D40" s="10" t="n"/>
      <c r="E40" s="11">
        <f>IF(AND(C40="",D40=""),"",N(C40)+N(D40))</f>
        <v/>
      </c>
      <c r="F40" s="11">
        <f>IF(OR(B40="",C40=""),"",IF(VLOOKUP(B40,'Cost types'!$A$2:$B$14,2,FALSE)="Yes",C40,IF(VLOOKUP(B40,'Cost types'!$A$2:$B$14,2,FALSE)="No",0,MIN(C40,50000))))</f>
        <v/>
      </c>
      <c r="G40" s="12" t="n"/>
    </row>
    <row r="41">
      <c r="A41" s="12" t="n"/>
      <c r="B41" s="12" t="n"/>
      <c r="C41" s="10" t="n"/>
      <c r="D41" s="10" t="n"/>
      <c r="E41" s="11">
        <f>IF(AND(C41="",D41=""),"",N(C41)+N(D41))</f>
        <v/>
      </c>
      <c r="F41" s="11">
        <f>IF(OR(B41="",C41=""),"",IF(VLOOKUP(B41,'Cost types'!$A$2:$B$14,2,FALSE)="Yes",C41,IF(VLOOKUP(B41,'Cost types'!$A$2:$B$14,2,FALSE)="No",0,MIN(C41,50000))))</f>
        <v/>
      </c>
      <c r="G41" s="12" t="n"/>
    </row>
    <row r="42">
      <c r="A42" s="12" t="n"/>
      <c r="B42" s="12" t="n"/>
      <c r="C42" s="10" t="n"/>
      <c r="D42" s="10" t="n"/>
      <c r="E42" s="11">
        <f>IF(AND(C42="",D42=""),"",N(C42)+N(D42))</f>
        <v/>
      </c>
      <c r="F42" s="11">
        <f>IF(OR(B42="",C42=""),"",IF(VLOOKUP(B42,'Cost types'!$A$2:$B$14,2,FALSE)="Yes",C42,IF(VLOOKUP(B42,'Cost types'!$A$2:$B$14,2,FALSE)="No",0,MIN(C42,50000))))</f>
        <v/>
      </c>
      <c r="G42" s="12" t="n"/>
    </row>
    <row r="43">
      <c r="A43" s="13" t="inlineStr">
        <is>
          <t>Subtotal, supplies</t>
        </is>
      </c>
      <c r="C43" s="14">
        <f>SUM(C38:C42)</f>
        <v/>
      </c>
      <c r="D43" s="14">
        <f>SUM(D38:D42)</f>
        <v/>
      </c>
      <c r="E43" s="14">
        <f>SUM(E38:E42)</f>
        <v/>
      </c>
      <c r="F43" s="14">
        <f>SUM(F38:F42)</f>
        <v/>
      </c>
    </row>
    <row r="45">
      <c r="A45" s="8" t="inlineStr">
        <is>
          <t>f. Contractual</t>
        </is>
      </c>
      <c r="B45" s="8" t="n"/>
      <c r="C45" s="8" t="n"/>
      <c r="D45" s="8" t="n"/>
      <c r="E45" s="8" t="n"/>
      <c r="F45" s="8" t="n"/>
      <c r="G45" s="8" t="n"/>
    </row>
    <row r="46">
      <c r="A46" s="6" t="inlineStr">
        <is>
          <t>EXAMPLE – Subaward to partner agency</t>
        </is>
      </c>
      <c r="B46" s="6" t="inlineStr">
        <is>
          <t>Subaward</t>
        </is>
      </c>
      <c r="C46" s="9" t="n">
        <v>80000</v>
      </c>
      <c r="D46" s="10" t="n"/>
      <c r="E46" s="11">
        <f>IF(AND(C46="",D46=""),"",N(C46)+N(D46))</f>
        <v/>
      </c>
      <c r="F46" s="11">
        <f>IF(OR(B46="",C46=""),"",IF(VLOOKUP(B46,'Cost types'!$A$2:$B$14,2,FALSE)="Yes",C46,IF(VLOOKUP(B46,'Cost types'!$A$2:$B$14,2,FALSE)="No",0,MIN(C46,50000))))</f>
        <v/>
      </c>
      <c r="G46" s="12" t="n"/>
    </row>
    <row r="47">
      <c r="A47" s="6" t="inlineStr">
        <is>
          <t>EXAMPLE – Evaluation contractor (a contract, not a subaward)</t>
        </is>
      </c>
      <c r="B47" s="6" t="inlineStr">
        <is>
          <t>Services</t>
        </is>
      </c>
      <c r="C47" s="9" t="n">
        <v>12000</v>
      </c>
      <c r="D47" s="10" t="n"/>
      <c r="E47" s="11">
        <f>IF(AND(C47="",D47=""),"",N(C47)+N(D47))</f>
        <v/>
      </c>
      <c r="F47" s="11">
        <f>IF(OR(B47="",C47=""),"",IF(VLOOKUP(B47,'Cost types'!$A$2:$B$14,2,FALSE)="Yes",C47,IF(VLOOKUP(B47,'Cost types'!$A$2:$B$14,2,FALSE)="No",0,MIN(C47,50000))))</f>
        <v/>
      </c>
      <c r="G47" s="12" t="n"/>
    </row>
    <row r="48">
      <c r="A48" s="12" t="n"/>
      <c r="B48" s="12" t="n"/>
      <c r="C48" s="10" t="n"/>
      <c r="D48" s="10" t="n"/>
      <c r="E48" s="11">
        <f>IF(AND(C48="",D48=""),"",N(C48)+N(D48))</f>
        <v/>
      </c>
      <c r="F48" s="11">
        <f>IF(OR(B48="",C48=""),"",IF(VLOOKUP(B48,'Cost types'!$A$2:$B$14,2,FALSE)="Yes",C48,IF(VLOOKUP(B48,'Cost types'!$A$2:$B$14,2,FALSE)="No",0,MIN(C48,50000))))</f>
        <v/>
      </c>
      <c r="G48" s="12" t="n"/>
    </row>
    <row r="49">
      <c r="A49" s="12" t="n"/>
      <c r="B49" s="12" t="n"/>
      <c r="C49" s="10" t="n"/>
      <c r="D49" s="10" t="n"/>
      <c r="E49" s="11">
        <f>IF(AND(C49="",D49=""),"",N(C49)+N(D49))</f>
        <v/>
      </c>
      <c r="F49" s="11">
        <f>IF(OR(B49="",C49=""),"",IF(VLOOKUP(B49,'Cost types'!$A$2:$B$14,2,FALSE)="Yes",C49,IF(VLOOKUP(B49,'Cost types'!$A$2:$B$14,2,FALSE)="No",0,MIN(C49,50000))))</f>
        <v/>
      </c>
      <c r="G49" s="12" t="n"/>
    </row>
    <row r="50">
      <c r="A50" s="12" t="n"/>
      <c r="B50" s="12" t="n"/>
      <c r="C50" s="10" t="n"/>
      <c r="D50" s="10" t="n"/>
      <c r="E50" s="11">
        <f>IF(AND(C50="",D50=""),"",N(C50)+N(D50))</f>
        <v/>
      </c>
      <c r="F50" s="11">
        <f>IF(OR(B50="",C50=""),"",IF(VLOOKUP(B50,'Cost types'!$A$2:$B$14,2,FALSE)="Yes",C50,IF(VLOOKUP(B50,'Cost types'!$A$2:$B$14,2,FALSE)="No",0,MIN(C50,50000))))</f>
        <v/>
      </c>
      <c r="G50" s="12" t="n"/>
    </row>
    <row r="51">
      <c r="A51" s="13" t="inlineStr">
        <is>
          <t>Subtotal, contractual</t>
        </is>
      </c>
      <c r="C51" s="14">
        <f>SUM(C46:C50)</f>
        <v/>
      </c>
      <c r="D51" s="14">
        <f>SUM(D46:D50)</f>
        <v/>
      </c>
      <c r="E51" s="14">
        <f>SUM(E46:E50)</f>
        <v/>
      </c>
      <c r="F51" s="14">
        <f>SUM(F46:F50)</f>
        <v/>
      </c>
    </row>
    <row r="53">
      <c r="A53" s="8" t="inlineStr">
        <is>
          <t>g. Construction</t>
        </is>
      </c>
      <c r="B53" s="8" t="n"/>
      <c r="C53" s="8" t="n"/>
      <c r="D53" s="8" t="n"/>
      <c r="E53" s="8" t="n"/>
      <c r="F53" s="8" t="n"/>
      <c r="G53" s="8" t="n"/>
    </row>
    <row r="54">
      <c r="A54" s="12" t="n"/>
      <c r="B54" s="12" t="n"/>
      <c r="C54" s="10" t="n"/>
      <c r="D54" s="10" t="n"/>
      <c r="E54" s="11">
        <f>IF(AND(C54="",D54=""),"",N(C54)+N(D54))</f>
        <v/>
      </c>
      <c r="F54" s="11">
        <f>IF(OR(B54="",C54=""),"",IF(VLOOKUP(B54,'Cost types'!$A$2:$B$14,2,FALSE)="Yes",C54,IF(VLOOKUP(B54,'Cost types'!$A$2:$B$14,2,FALSE)="No",0,MIN(C54,50000))))</f>
        <v/>
      </c>
      <c r="G54" s="12" t="n"/>
    </row>
    <row r="55">
      <c r="A55" s="12" t="n"/>
      <c r="B55" s="12" t="n"/>
      <c r="C55" s="10" t="n"/>
      <c r="D55" s="10" t="n"/>
      <c r="E55" s="11">
        <f>IF(AND(C55="",D55=""),"",N(C55)+N(D55))</f>
        <v/>
      </c>
      <c r="F55" s="11">
        <f>IF(OR(B55="",C55=""),"",IF(VLOOKUP(B55,'Cost types'!$A$2:$B$14,2,FALSE)="Yes",C55,IF(VLOOKUP(B55,'Cost types'!$A$2:$B$14,2,FALSE)="No",0,MIN(C55,50000))))</f>
        <v/>
      </c>
      <c r="G55" s="12" t="n"/>
    </row>
    <row r="56">
      <c r="A56" s="12" t="n"/>
      <c r="B56" s="12" t="n"/>
      <c r="C56" s="10" t="n"/>
      <c r="D56" s="10" t="n"/>
      <c r="E56" s="11">
        <f>IF(AND(C56="",D56=""),"",N(C56)+N(D56))</f>
        <v/>
      </c>
      <c r="F56" s="11">
        <f>IF(OR(B56="",C56=""),"",IF(VLOOKUP(B56,'Cost types'!$A$2:$B$14,2,FALSE)="Yes",C56,IF(VLOOKUP(B56,'Cost types'!$A$2:$B$14,2,FALSE)="No",0,MIN(C56,50000))))</f>
        <v/>
      </c>
      <c r="G56" s="12" t="n"/>
    </row>
    <row r="57">
      <c r="A57" s="12" t="n"/>
      <c r="B57" s="12" t="n"/>
      <c r="C57" s="10" t="n"/>
      <c r="D57" s="10" t="n"/>
      <c r="E57" s="11">
        <f>IF(AND(C57="",D57=""),"",N(C57)+N(D57))</f>
        <v/>
      </c>
      <c r="F57" s="11">
        <f>IF(OR(B57="",C57=""),"",IF(VLOOKUP(B57,'Cost types'!$A$2:$B$14,2,FALSE)="Yes",C57,IF(VLOOKUP(B57,'Cost types'!$A$2:$B$14,2,FALSE)="No",0,MIN(C57,50000))))</f>
        <v/>
      </c>
      <c r="G57" s="12" t="n"/>
    </row>
    <row r="58">
      <c r="A58" s="12" t="n"/>
      <c r="B58" s="12" t="n"/>
      <c r="C58" s="10" t="n"/>
      <c r="D58" s="10" t="n"/>
      <c r="E58" s="11">
        <f>IF(AND(C58="",D58=""),"",N(C58)+N(D58))</f>
        <v/>
      </c>
      <c r="F58" s="11">
        <f>IF(OR(B58="",C58=""),"",IF(VLOOKUP(B58,'Cost types'!$A$2:$B$14,2,FALSE)="Yes",C58,IF(VLOOKUP(B58,'Cost types'!$A$2:$B$14,2,FALSE)="No",0,MIN(C58,50000))))</f>
        <v/>
      </c>
      <c r="G58" s="12" t="n"/>
    </row>
    <row r="59">
      <c r="A59" s="13" t="inlineStr">
        <is>
          <t>Subtotal, construction</t>
        </is>
      </c>
      <c r="C59" s="14">
        <f>SUM(C54:C58)</f>
        <v/>
      </c>
      <c r="D59" s="14">
        <f>SUM(D54:D58)</f>
        <v/>
      </c>
      <c r="E59" s="14">
        <f>SUM(E54:E58)</f>
        <v/>
      </c>
      <c r="F59" s="14">
        <f>SUM(F54:F58)</f>
        <v/>
      </c>
    </row>
    <row r="61">
      <c r="A61" s="8" t="inlineStr">
        <is>
          <t>h. Other</t>
        </is>
      </c>
      <c r="B61" s="8" t="n"/>
      <c r="C61" s="8" t="n"/>
      <c r="D61" s="8" t="n"/>
      <c r="E61" s="8" t="n"/>
      <c r="F61" s="8" t="n"/>
      <c r="G61" s="8" t="n"/>
    </row>
    <row r="62">
      <c r="A62" s="6" t="inlineStr">
        <is>
          <t>EXAMPLE – Participant stipends</t>
        </is>
      </c>
      <c r="B62" s="6" t="inlineStr">
        <is>
          <t>Participant support costs</t>
        </is>
      </c>
      <c r="C62" s="9" t="n">
        <v>7500</v>
      </c>
      <c r="D62" s="10" t="n"/>
      <c r="E62" s="11">
        <f>IF(AND(C62="",D62=""),"",N(C62)+N(D62))</f>
        <v/>
      </c>
      <c r="F62" s="11">
        <f>IF(OR(B62="",C62=""),"",IF(VLOOKUP(B62,'Cost types'!$A$2:$B$14,2,FALSE)="Yes",C62,IF(VLOOKUP(B62,'Cost types'!$A$2:$B$14,2,FALSE)="No",0,MIN(C62,50000))))</f>
        <v/>
      </c>
      <c r="G62" s="12" t="n"/>
    </row>
    <row r="63">
      <c r="A63" s="12" t="n"/>
      <c r="B63" s="12" t="n"/>
      <c r="C63" s="10" t="n"/>
      <c r="D63" s="10" t="n"/>
      <c r="E63" s="11">
        <f>IF(AND(C63="",D63=""),"",N(C63)+N(D63))</f>
        <v/>
      </c>
      <c r="F63" s="11">
        <f>IF(OR(B63="",C63=""),"",IF(VLOOKUP(B63,'Cost types'!$A$2:$B$14,2,FALSE)="Yes",C63,IF(VLOOKUP(B63,'Cost types'!$A$2:$B$14,2,FALSE)="No",0,MIN(C63,50000))))</f>
        <v/>
      </c>
      <c r="G63" s="12" t="n"/>
    </row>
    <row r="64">
      <c r="A64" s="12" t="n"/>
      <c r="B64" s="12" t="n"/>
      <c r="C64" s="10" t="n"/>
      <c r="D64" s="10" t="n"/>
      <c r="E64" s="11">
        <f>IF(AND(C64="",D64=""),"",N(C64)+N(D64))</f>
        <v/>
      </c>
      <c r="F64" s="11">
        <f>IF(OR(B64="",C64=""),"",IF(VLOOKUP(B64,'Cost types'!$A$2:$B$14,2,FALSE)="Yes",C64,IF(VLOOKUP(B64,'Cost types'!$A$2:$B$14,2,FALSE)="No",0,MIN(C64,50000))))</f>
        <v/>
      </c>
      <c r="G64" s="12" t="n"/>
    </row>
    <row r="65">
      <c r="A65" s="12" t="n"/>
      <c r="B65" s="12" t="n"/>
      <c r="C65" s="10" t="n"/>
      <c r="D65" s="10" t="n"/>
      <c r="E65" s="11">
        <f>IF(AND(C65="",D65=""),"",N(C65)+N(D65))</f>
        <v/>
      </c>
      <c r="F65" s="11">
        <f>IF(OR(B65="",C65=""),"",IF(VLOOKUP(B65,'Cost types'!$A$2:$B$14,2,FALSE)="Yes",C65,IF(VLOOKUP(B65,'Cost types'!$A$2:$B$14,2,FALSE)="No",0,MIN(C65,50000))))</f>
        <v/>
      </c>
      <c r="G65" s="12" t="n"/>
    </row>
    <row r="66">
      <c r="A66" s="12" t="n"/>
      <c r="B66" s="12" t="n"/>
      <c r="C66" s="10" t="n"/>
      <c r="D66" s="10" t="n"/>
      <c r="E66" s="11">
        <f>IF(AND(C66="",D66=""),"",N(C66)+N(D66))</f>
        <v/>
      </c>
      <c r="F66" s="11">
        <f>IF(OR(B66="",C66=""),"",IF(VLOOKUP(B66,'Cost types'!$A$2:$B$14,2,FALSE)="Yes",C66,IF(VLOOKUP(B66,'Cost types'!$A$2:$B$14,2,FALSE)="No",0,MIN(C66,50000))))</f>
        <v/>
      </c>
      <c r="G66" s="12" t="n"/>
    </row>
    <row r="67">
      <c r="A67" s="13" t="inlineStr">
        <is>
          <t>Subtotal, other</t>
        </is>
      </c>
      <c r="C67" s="14">
        <f>SUM(C62:C66)</f>
        <v/>
      </c>
      <c r="D67" s="14">
        <f>SUM(D62:D66)</f>
        <v/>
      </c>
      <c r="E67" s="14">
        <f>SUM(E62:E66)</f>
        <v/>
      </c>
      <c r="F67" s="14">
        <f>SUM(F62:F66)</f>
        <v/>
      </c>
    </row>
    <row r="69">
      <c r="A69" s="15" t="inlineStr">
        <is>
          <t>i. Total direct costs</t>
        </is>
      </c>
      <c r="C69" s="16">
        <f>C11+C19+C27+C35+C43+C51+C59+C67</f>
        <v/>
      </c>
      <c r="D69" s="16">
        <f>D11+D19+D27+D35+D43+D51+D59+D67</f>
        <v/>
      </c>
      <c r="E69" s="16">
        <f>E11+E19+E27+E35+E43+E51+E59+E67</f>
        <v/>
      </c>
      <c r="F69" s="16">
        <f>F11+F19+F27+F35+F43+F51+F59+F67</f>
        <v/>
      </c>
    </row>
    <row r="71">
      <c r="A71" s="5" t="inlineStr">
        <is>
          <t>Indirect cost rate (negotiated, or de minimis up to 15%)</t>
        </is>
      </c>
      <c r="B71" s="17" t="n">
        <v>0.15</v>
      </c>
      <c r="C71" t="inlineStr">
        <is>
          <t>Rate type</t>
        </is>
      </c>
      <c r="D71" s="12" t="inlineStr">
        <is>
          <t>De minimis</t>
        </is>
      </c>
      <c r="G71">
        <f>IF(AND(D71="De minimis",B71&gt;0.15),"De minimis is capped at 15% of MTDC","")</f>
        <v/>
      </c>
    </row>
    <row r="72">
      <c r="A72" t="inlineStr">
        <is>
          <t>Indirect cost base (MTDC, federal request)</t>
        </is>
      </c>
      <c r="C72" s="11">
        <f>F69</f>
        <v/>
      </c>
    </row>
    <row r="73">
      <c r="A73" s="5" t="inlineStr">
        <is>
          <t>j. Indirect costs</t>
        </is>
      </c>
      <c r="C73" s="11">
        <f>ROUND(C72*B71,2)</f>
        <v/>
      </c>
      <c r="E73" s="11">
        <f>C73</f>
        <v/>
      </c>
    </row>
    <row r="74">
      <c r="A74" s="18" t="inlineStr">
        <is>
          <t>k. Total budget</t>
        </is>
      </c>
      <c r="C74" s="19">
        <f>C69+C73</f>
        <v/>
      </c>
      <c r="D74" s="19">
        <f>D69</f>
        <v/>
      </c>
      <c r="E74" s="19">
        <f>E69+E73</f>
        <v/>
      </c>
    </row>
    <row r="76" ht="30" customHeight="1">
      <c r="A76" s="2" t="inlineStr">
        <is>
          <t>Indirect costs are worked out on the federal request only. One row per subaward: only its first $50,000 counts toward MTDC, across the whole award. Lines without a cost type do not count toward MTDC.</t>
        </is>
      </c>
    </row>
    <row r="77"/>
  </sheetData>
  <mergeCells count="1">
    <mergeCell ref="A76:G77"/>
  </mergeCells>
  <conditionalFormatting sqref="B71">
    <cfRule type="expression" priority="1" dxfId="0" stopIfTrue="1">
      <formula>AND($D$71="De minimis",$B$71&gt;0.15)</formula>
    </cfRule>
  </conditionalFormatting>
  <dataValidations count="2">
    <dataValidation sqref="B6 B7 B8 B9 B10 B14 B15 B16 B17 B18 B22 B23 B24 B25 B26 B30 B31 B32 B33 B34 B38 B39 B40 B41 B42 B46 B47 B48 B49 B50 B54 B55 B56 B57 B58 B62 B63 B64 B65 B66" showDropDown="0" showInputMessage="1" showErrorMessage="0" allowBlank="1" promptTitle="Cost type" prompt="Decides whether this line counts toward the indirect cost base (MTDC)." type="list">
      <formula1>='Cost types'!$A$2:$A$14</formula1>
    </dataValidation>
    <dataValidation sqref="D71" showDropDown="0" showInputMessage="0" showErrorMessage="0" allowBlank="0" type="list">
      <formula1>"De minimis,Negotiated"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0" customWidth="1" min="1" max="1"/>
    <col width="46" customWidth="1" min="2" max="2"/>
  </cols>
  <sheetData>
    <row r="1">
      <c r="A1" s="20" t="inlineStr">
        <is>
          <t>Cost type</t>
        </is>
      </c>
      <c r="B1" s="20" t="inlineStr">
        <is>
          <t>Counts toward MTDC?</t>
        </is>
      </c>
    </row>
    <row r="2">
      <c r="A2" t="inlineStr">
        <is>
          <t>Salaries and wages</t>
        </is>
      </c>
      <c r="B2" t="inlineStr">
        <is>
          <t>Yes</t>
        </is>
      </c>
    </row>
    <row r="3">
      <c r="A3" t="inlineStr">
        <is>
          <t>Fringe benefits</t>
        </is>
      </c>
      <c r="B3" t="inlineStr">
        <is>
          <t>Yes</t>
        </is>
      </c>
    </row>
    <row r="4">
      <c r="A4" t="inlineStr">
        <is>
          <t>Travel</t>
        </is>
      </c>
      <c r="B4" t="inlineStr">
        <is>
          <t>Yes</t>
        </is>
      </c>
    </row>
    <row r="5">
      <c r="A5" t="inlineStr">
        <is>
          <t>Materials and supplies</t>
        </is>
      </c>
      <c r="B5" t="inlineStr">
        <is>
          <t>Yes</t>
        </is>
      </c>
    </row>
    <row r="6">
      <c r="A6" t="inlineStr">
        <is>
          <t>Services</t>
        </is>
      </c>
      <c r="B6" t="inlineStr">
        <is>
          <t>Yes</t>
        </is>
      </c>
    </row>
    <row r="7">
      <c r="A7" t="inlineStr">
        <is>
          <t>Subaward</t>
        </is>
      </c>
      <c r="B7" t="inlineStr">
        <is>
          <t>First $50,000 of each subaward</t>
        </is>
      </c>
    </row>
    <row r="8">
      <c r="A8" t="inlineStr">
        <is>
          <t>Equipment</t>
        </is>
      </c>
      <c r="B8" t="inlineStr">
        <is>
          <t>No</t>
        </is>
      </c>
    </row>
    <row r="9">
      <c r="A9" t="inlineStr">
        <is>
          <t>Capital expenditure</t>
        </is>
      </c>
      <c r="B9" t="inlineStr">
        <is>
          <t>No</t>
        </is>
      </c>
    </row>
    <row r="10">
      <c r="A10" t="inlineStr">
        <is>
          <t>Rental costs</t>
        </is>
      </c>
      <c r="B10" t="inlineStr">
        <is>
          <t>No</t>
        </is>
      </c>
    </row>
    <row r="11">
      <c r="A11" t="inlineStr">
        <is>
          <t>Participant support costs</t>
        </is>
      </c>
      <c r="B11" t="inlineStr">
        <is>
          <t>No</t>
        </is>
      </c>
    </row>
    <row r="12">
      <c r="A12" t="inlineStr">
        <is>
          <t>Tuition remission</t>
        </is>
      </c>
      <c r="B12" t="inlineStr">
        <is>
          <t>No</t>
        </is>
      </c>
    </row>
    <row r="13">
      <c r="A13" t="inlineStr">
        <is>
          <t>Scholarships and fellowships</t>
        </is>
      </c>
      <c r="B13" t="inlineStr">
        <is>
          <t>No</t>
        </is>
      </c>
    </row>
    <row r="14">
      <c r="A14" t="inlineStr">
        <is>
          <t>Patient care</t>
        </is>
      </c>
      <c r="B14" t="inlineStr">
        <is>
          <t>No</t>
        </is>
      </c>
    </row>
    <row r="16">
      <c r="A16" s="21" t="inlineStr">
        <is>
          <t>Source: 2 CFR 200.1, definition of Modified Total Direct Cost (MTDC).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FundMesa</dc:creator>
  <dc:title>Federal grant budget — free template from FundMesa</dc:title>
  <dcterms:created xsi:type="dcterms:W3CDTF">2026-10-25T22:27:40Z</dcterms:created>
  <dcterms:modified xsi:type="dcterms:W3CDTF">2026-10-25T22:27:40Z</dcterms:modified>
  <cp:lastModifiedBy>FundMesa</cp:lastModifiedBy>
</cp:coreProperties>
</file>